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820" windowWidth="30560" windowHeight="84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Careau</author>
    <author>Ted</author>
  </authors>
  <commentList>
    <comment ref="Q2" authorId="0">
      <text>
        <r>
          <rPr>
            <b/>
            <sz val="9"/>
            <rFont val="Tahoma"/>
            <family val="0"/>
          </rPr>
          <t>Careau:</t>
        </r>
        <r>
          <rPr>
            <sz val="9"/>
            <rFont val="Tahoma"/>
            <family val="0"/>
          </rPr>
          <t xml:space="preserve">
Akaike weight
= wi is the probability that model i would be selected as the best-fitting model if the data were collected again under identical circumstances</t>
        </r>
      </text>
    </comment>
    <comment ref="R2" authorId="0">
      <text>
        <r>
          <rPr>
            <b/>
            <sz val="9"/>
            <rFont val="Tahoma"/>
            <family val="0"/>
          </rPr>
          <t>Careau:</t>
        </r>
        <r>
          <rPr>
            <sz val="9"/>
            <rFont val="Tahoma"/>
            <family val="0"/>
          </rPr>
          <t xml:space="preserve">
cumulative Akaike weight</t>
        </r>
      </text>
    </comment>
    <comment ref="S2" authorId="0">
      <text>
        <r>
          <rPr>
            <b/>
            <sz val="9"/>
            <rFont val="Tahoma"/>
            <family val="0"/>
          </rPr>
          <t>Careau:</t>
        </r>
        <r>
          <rPr>
            <sz val="9"/>
            <rFont val="Tahoma"/>
            <family val="0"/>
          </rPr>
          <t xml:space="preserve">
evidence ratio
ER has a “raffle ticket” interpretation in the sense that an ER value of 8 means that the best model has 8 tickets whereas the other model only has one (Anderson 2008).
Anderson, D. R. 2008. Model based inference in the life sciences: a primer on evidence. Springer, New York, NY.</t>
        </r>
      </text>
    </comment>
    <comment ref="T2" authorId="1">
      <text>
        <r>
          <rPr>
            <b/>
            <sz val="8"/>
            <rFont val="Tahoma"/>
            <family val="0"/>
          </rPr>
          <t>Ted:</t>
        </r>
        <r>
          <rPr>
            <sz val="8"/>
            <rFont val="Tahoma"/>
            <family val="0"/>
          </rPr>
          <t xml:space="preserve">
This is the body mass slope estimate multiplied by the Akaike weight.
</t>
        </r>
      </text>
    </comment>
    <comment ref="P2" authorId="1">
      <text>
        <r>
          <rPr>
            <b/>
            <sz val="8"/>
            <rFont val="Tahoma"/>
            <family val="0"/>
          </rPr>
          <t>Ted:</t>
        </r>
        <r>
          <rPr>
            <sz val="8"/>
            <rFont val="Tahoma"/>
            <family val="0"/>
          </rPr>
          <t xml:space="preserve">
exp(-1/2deltai)</t>
        </r>
      </text>
    </comment>
    <comment ref="A2" authorId="1">
      <text>
        <r>
          <rPr>
            <b/>
            <sz val="8"/>
            <rFont val="Tahoma"/>
            <family val="0"/>
          </rPr>
          <t>Ted:</t>
        </r>
        <r>
          <rPr>
            <sz val="8"/>
            <rFont val="Tahoma"/>
            <family val="0"/>
          </rPr>
          <t xml:space="preserve">
This is Online Supplementary Table S2</t>
        </r>
      </text>
    </comment>
  </commentList>
</comments>
</file>

<file path=xl/sharedStrings.xml><?xml version="1.0" encoding="utf-8"?>
<sst xmlns="http://schemas.openxmlformats.org/spreadsheetml/2006/main" count="90" uniqueCount="49">
  <si>
    <t>Model</t>
  </si>
  <si>
    <t>MSE</t>
  </si>
  <si>
    <t>OLS</t>
  </si>
  <si>
    <t xml:space="preserve">PGLS </t>
  </si>
  <si>
    <t>RegOU</t>
  </si>
  <si>
    <t>PGLS</t>
  </si>
  <si>
    <t>Body Mass</t>
  </si>
  <si>
    <t>Body Mass, Clade2</t>
  </si>
  <si>
    <t>Body Mass, Diet1</t>
  </si>
  <si>
    <t>Body Mass, Diet1, PRONG</t>
  </si>
  <si>
    <t>Body Mass, Diet1, BAT, PRONG</t>
  </si>
  <si>
    <t>Body Mass, PRONG</t>
  </si>
  <si>
    <t>Body Mass, BAT, PRONG</t>
  </si>
  <si>
    <t>Body Mass, BAT, PRONG, HORSE</t>
  </si>
  <si>
    <t>NumXVars</t>
  </si>
  <si>
    <t>d_REML</t>
  </si>
  <si>
    <t>SloplMas</t>
  </si>
  <si>
    <t>lnMLike</t>
  </si>
  <si>
    <t>AICc_ML</t>
  </si>
  <si>
    <t>AIC_ML</t>
  </si>
  <si>
    <t>SEofEst</t>
  </si>
  <si>
    <t>R2forMod</t>
  </si>
  <si>
    <t>ER</t>
  </si>
  <si>
    <t>Wheel</t>
  </si>
  <si>
    <t>weightMb</t>
  </si>
  <si>
    <t>weigMbSE</t>
  </si>
  <si>
    <t>Body Mass, Wheel, BAT, PRONG, HORSE</t>
  </si>
  <si>
    <t>SlopSE</t>
  </si>
  <si>
    <t>Diet1</t>
  </si>
  <si>
    <t>BAT</t>
  </si>
  <si>
    <t>PRONG</t>
  </si>
  <si>
    <t>HORSE</t>
  </si>
  <si>
    <t>Clade2</t>
  </si>
  <si>
    <r>
      <t>w</t>
    </r>
    <r>
      <rPr>
        <vertAlign val="subscript"/>
        <sz val="10"/>
        <rFont val="Courier New"/>
        <family val="3"/>
      </rPr>
      <t>i</t>
    </r>
  </si>
  <si>
    <r>
      <t>acc_</t>
    </r>
    <r>
      <rPr>
        <sz val="10"/>
        <rFont val="Courier New"/>
        <family val="3"/>
      </rPr>
      <t>w</t>
    </r>
    <r>
      <rPr>
        <vertAlign val="subscript"/>
        <sz val="10"/>
        <rFont val="Courier New"/>
        <family val="3"/>
      </rPr>
      <t>i</t>
    </r>
  </si>
  <si>
    <t>BodyMass</t>
  </si>
  <si>
    <r>
      <t>Delta</t>
    </r>
    <r>
      <rPr>
        <i/>
        <vertAlign val="subscript"/>
        <sz val="10"/>
        <rFont val="Courier New"/>
        <family val="3"/>
      </rPr>
      <t>i</t>
    </r>
  </si>
  <si>
    <t>expdel1</t>
  </si>
  <si>
    <t>Weight for Wheel</t>
  </si>
  <si>
    <t>Weight for Diet1</t>
  </si>
  <si>
    <t>Weight for BAT</t>
  </si>
  <si>
    <t>Weight for PRONG</t>
  </si>
  <si>
    <t>Weight for HORSE</t>
  </si>
  <si>
    <t>Weight for Clade2</t>
  </si>
  <si>
    <t>Weight for Body Mass</t>
  </si>
  <si>
    <t>Independent Variables</t>
  </si>
  <si>
    <t>Yint</t>
  </si>
  <si>
    <t>YintSE</t>
  </si>
  <si>
    <t>Table S2. Results for all 27 regression models considered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</si>
</sst>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000"/>
    <numFmt numFmtId="178" formatCode="0.0000000"/>
    <numFmt numFmtId="179" formatCode="0.000000000"/>
    <numFmt numFmtId="180" formatCode="0.00000000"/>
    <numFmt numFmtId="181" formatCode="0.00000"/>
    <numFmt numFmtId="182" formatCode="0.0000000000"/>
    <numFmt numFmtId="183" formatCode="0.000"/>
    <numFmt numFmtId="184" formatCode="0.000000000000000"/>
  </numFmts>
  <fonts count="4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 New"/>
      <family val="3"/>
    </font>
    <font>
      <i/>
      <vertAlign val="subscript"/>
      <sz val="10"/>
      <name val="Courier New"/>
      <family val="3"/>
    </font>
    <font>
      <i/>
      <sz val="10"/>
      <name val="Courier New"/>
      <family val="3"/>
    </font>
    <font>
      <vertAlign val="subscript"/>
      <sz val="10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6" fontId="8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8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wrapText="1"/>
    </xf>
    <xf numFmtId="176" fontId="8" fillId="0" borderId="0" xfId="0" applyNumberFormat="1" applyFont="1" applyFill="1" applyAlignment="1">
      <alignment/>
    </xf>
    <xf numFmtId="182" fontId="8" fillId="0" borderId="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1.00390625" style="7" customWidth="1"/>
    <col min="2" max="2" width="6.7109375" style="7" customWidth="1"/>
    <col min="3" max="3" width="4.7109375" style="7" customWidth="1"/>
    <col min="4" max="6" width="9.7109375" style="11" customWidth="1"/>
    <col min="7" max="7" width="10.7109375" style="11" customWidth="1"/>
    <col min="8" max="8" width="9.7109375" style="11" customWidth="1"/>
    <col min="9" max="9" width="10.421875" style="11" customWidth="1"/>
    <col min="10" max="11" width="12.00390625" style="11" customWidth="1"/>
    <col min="12" max="13" width="9.7109375" style="11" customWidth="1"/>
    <col min="14" max="14" width="10.7109375" style="11" customWidth="1"/>
    <col min="15" max="15" width="8.8515625" style="7" customWidth="1"/>
    <col min="16" max="18" width="8.8515625" style="11" customWidth="1"/>
    <col min="19" max="21" width="10.7109375" style="7" customWidth="1"/>
    <col min="22" max="22" width="10.140625" style="7" bestFit="1" customWidth="1"/>
    <col min="23" max="27" width="6.28125" style="7" customWidth="1"/>
    <col min="28" max="28" width="7.140625" style="7" bestFit="1" customWidth="1"/>
    <col min="29" max="29" width="17.28125" style="7" bestFit="1" customWidth="1"/>
    <col min="30" max="30" width="16.421875" style="8" customWidth="1"/>
    <col min="31" max="35" width="15.00390625" style="7" bestFit="1" customWidth="1"/>
    <col min="36" max="16384" width="8.8515625" style="7" customWidth="1"/>
  </cols>
  <sheetData>
    <row r="1" ht="13.5">
      <c r="A1" s="7" t="s">
        <v>48</v>
      </c>
    </row>
    <row r="2" spans="1:35" ht="54">
      <c r="A2" s="4" t="s">
        <v>45</v>
      </c>
      <c r="B2" s="4" t="s">
        <v>0</v>
      </c>
      <c r="C2" s="4" t="s">
        <v>14</v>
      </c>
      <c r="D2" s="13" t="s">
        <v>15</v>
      </c>
      <c r="E2" s="13" t="s">
        <v>46</v>
      </c>
      <c r="F2" s="13" t="s">
        <v>47</v>
      </c>
      <c r="G2" s="13" t="s">
        <v>16</v>
      </c>
      <c r="H2" s="13" t="s">
        <v>27</v>
      </c>
      <c r="I2" s="13" t="s">
        <v>17</v>
      </c>
      <c r="J2" s="13" t="s">
        <v>19</v>
      </c>
      <c r="K2" s="13" t="s">
        <v>18</v>
      </c>
      <c r="L2" s="13" t="s">
        <v>1</v>
      </c>
      <c r="M2" s="13" t="s">
        <v>20</v>
      </c>
      <c r="N2" s="13" t="s">
        <v>21</v>
      </c>
      <c r="O2" s="1" t="s">
        <v>36</v>
      </c>
      <c r="P2" s="5" t="s">
        <v>37</v>
      </c>
      <c r="Q2" s="6" t="s">
        <v>33</v>
      </c>
      <c r="R2" s="6" t="s">
        <v>34</v>
      </c>
      <c r="S2" s="1" t="s">
        <v>22</v>
      </c>
      <c r="T2" s="1" t="s">
        <v>24</v>
      </c>
      <c r="U2" s="1" t="s">
        <v>25</v>
      </c>
      <c r="V2" s="1" t="s">
        <v>35</v>
      </c>
      <c r="W2" s="7" t="s">
        <v>23</v>
      </c>
      <c r="X2" s="7" t="s">
        <v>28</v>
      </c>
      <c r="Y2" s="7" t="s">
        <v>29</v>
      </c>
      <c r="Z2" s="7" t="s">
        <v>30</v>
      </c>
      <c r="AA2" s="7" t="s">
        <v>31</v>
      </c>
      <c r="AB2" s="7" t="s">
        <v>32</v>
      </c>
      <c r="AC2" s="4" t="s">
        <v>44</v>
      </c>
      <c r="AD2" s="15" t="s">
        <v>38</v>
      </c>
      <c r="AE2" s="4" t="s">
        <v>39</v>
      </c>
      <c r="AF2" s="4" t="s">
        <v>40</v>
      </c>
      <c r="AG2" s="4" t="s">
        <v>41</v>
      </c>
      <c r="AH2" s="4" t="s">
        <v>42</v>
      </c>
      <c r="AI2" s="4" t="s">
        <v>43</v>
      </c>
    </row>
    <row r="3" spans="1:35" ht="13.5">
      <c r="A3" s="7" t="s">
        <v>13</v>
      </c>
      <c r="B3" s="7" t="s">
        <v>4</v>
      </c>
      <c r="C3" s="7">
        <v>4</v>
      </c>
      <c r="D3" s="11">
        <v>0.5157049</v>
      </c>
      <c r="E3" s="11">
        <v>1.266428</v>
      </c>
      <c r="F3" s="11">
        <v>0.07961754</v>
      </c>
      <c r="G3" s="11">
        <v>0.8370977</v>
      </c>
      <c r="H3" s="14">
        <v>0.02127017</v>
      </c>
      <c r="I3" s="11">
        <v>37.5766</v>
      </c>
      <c r="J3" s="11">
        <v>-61.1531</v>
      </c>
      <c r="K3" s="11">
        <v>-59.5299</v>
      </c>
      <c r="L3" s="11">
        <v>0.0237034</v>
      </c>
      <c r="M3" s="11">
        <v>0.1539591</v>
      </c>
      <c r="N3" s="11">
        <v>0.961538</v>
      </c>
      <c r="O3" s="9">
        <f aca="true" t="shared" si="0" ref="O3:O29">($K$3-K3)*-1</f>
        <v>0</v>
      </c>
      <c r="P3" s="10">
        <f aca="true" t="shared" si="1" ref="P3:P29">EXP((-1/2)*O3)</f>
        <v>1</v>
      </c>
      <c r="Q3" s="10">
        <f aca="true" t="shared" si="2" ref="Q3:Q29">P3/(SUM($P$3:$P$29))</f>
        <v>0.6873519143363601</v>
      </c>
      <c r="R3" s="11">
        <f>Q3</f>
        <v>0.6873519143363601</v>
      </c>
      <c r="S3" s="7">
        <f aca="true" t="shared" si="3" ref="S3:S29">1/P3</f>
        <v>1</v>
      </c>
      <c r="T3" s="7">
        <f aca="true" t="shared" si="4" ref="T3:T29">Q3*G3</f>
        <v>0.575380706581564</v>
      </c>
      <c r="U3" s="12">
        <f aca="true" t="shared" si="5" ref="U3:U29">Q3*SQRT((H3*H3)+((G3-$T$30)*(G3-$T$30)))</f>
        <v>0.014694888510532966</v>
      </c>
      <c r="V3" s="7">
        <v>1</v>
      </c>
      <c r="W3" s="7">
        <v>0</v>
      </c>
      <c r="X3" s="7">
        <v>0</v>
      </c>
      <c r="Y3" s="7">
        <v>1</v>
      </c>
      <c r="Z3" s="7">
        <v>1</v>
      </c>
      <c r="AA3" s="7">
        <v>1</v>
      </c>
      <c r="AB3" s="7">
        <v>0</v>
      </c>
      <c r="AC3" s="8">
        <f aca="true" t="shared" si="6" ref="AC3:AC29">IF(V3=1,Q3,0)</f>
        <v>0.6873519143363601</v>
      </c>
      <c r="AD3" s="8">
        <f aca="true" t="shared" si="7" ref="AD3:AD29">IF(W3=1,Q3,0)</f>
        <v>0</v>
      </c>
      <c r="AE3" s="8">
        <f aca="true" t="shared" si="8" ref="AE3:AE29">IF(X3=1,Q3,0)</f>
        <v>0</v>
      </c>
      <c r="AF3" s="8">
        <f aca="true" t="shared" si="9" ref="AF3:AF29">IF(Y3=1,Q3,0)</f>
        <v>0.6873519143363601</v>
      </c>
      <c r="AG3" s="8">
        <f aca="true" t="shared" si="10" ref="AG3:AG29">IF(Z3=1,Q3,0)</f>
        <v>0.6873519143363601</v>
      </c>
      <c r="AH3" s="8">
        <f aca="true" t="shared" si="11" ref="AH3:AH29">IF(AA3=1,Q3,0)</f>
        <v>0.6873519143363601</v>
      </c>
      <c r="AI3" s="8">
        <f aca="true" t="shared" si="12" ref="AI3:AI29">IF(AB3=1,Q3,0)</f>
        <v>0</v>
      </c>
    </row>
    <row r="4" spans="1:35" ht="13.5">
      <c r="A4" s="7" t="s">
        <v>26</v>
      </c>
      <c r="B4" s="7" t="s">
        <v>4</v>
      </c>
      <c r="C4" s="7">
        <v>5</v>
      </c>
      <c r="D4" s="11">
        <v>0.5239651</v>
      </c>
      <c r="E4" s="11">
        <v>1.242906</v>
      </c>
      <c r="F4" s="11">
        <v>0.08752303</v>
      </c>
      <c r="G4" s="11">
        <v>0.842462</v>
      </c>
      <c r="H4" s="11">
        <v>0.02279121</v>
      </c>
      <c r="I4" s="11">
        <v>37.7939</v>
      </c>
      <c r="J4" s="11">
        <v>-59.5878</v>
      </c>
      <c r="K4" s="11">
        <v>-57.4701</v>
      </c>
      <c r="L4" s="11">
        <v>0.02389378</v>
      </c>
      <c r="M4" s="11">
        <v>0.1545761</v>
      </c>
      <c r="N4" s="11">
        <v>0.961337</v>
      </c>
      <c r="O4" s="9">
        <f t="shared" si="0"/>
        <v>2.0597999999999956</v>
      </c>
      <c r="P4" s="10">
        <f t="shared" si="1"/>
        <v>0.35704266305029936</v>
      </c>
      <c r="Q4" s="10">
        <f t="shared" si="2"/>
        <v>0.24541395794737528</v>
      </c>
      <c r="R4" s="11">
        <f>Q4+R3</f>
        <v>0.9327658722837354</v>
      </c>
      <c r="S4" s="7">
        <f t="shared" si="3"/>
        <v>2.8007857421204654</v>
      </c>
      <c r="T4" s="7">
        <f t="shared" si="4"/>
        <v>0.2067519338402617</v>
      </c>
      <c r="U4" s="12">
        <f t="shared" si="5"/>
        <v>0.005648485502787582</v>
      </c>
      <c r="V4" s="7">
        <v>1</v>
      </c>
      <c r="W4" s="7">
        <v>1</v>
      </c>
      <c r="X4" s="7">
        <v>0</v>
      </c>
      <c r="Y4" s="7">
        <v>1</v>
      </c>
      <c r="Z4" s="7">
        <v>1</v>
      </c>
      <c r="AA4" s="7">
        <v>1</v>
      </c>
      <c r="AB4" s="7">
        <v>0</v>
      </c>
      <c r="AC4" s="8">
        <f t="shared" si="6"/>
        <v>0.24541395794737528</v>
      </c>
      <c r="AD4" s="8">
        <f t="shared" si="7"/>
        <v>0.24541395794737528</v>
      </c>
      <c r="AE4" s="8">
        <f t="shared" si="8"/>
        <v>0</v>
      </c>
      <c r="AF4" s="8">
        <f t="shared" si="9"/>
        <v>0.24541395794737528</v>
      </c>
      <c r="AG4" s="8">
        <f t="shared" si="10"/>
        <v>0.24541395794737528</v>
      </c>
      <c r="AH4" s="8">
        <f t="shared" si="11"/>
        <v>0.24541395794737528</v>
      </c>
      <c r="AI4" s="8">
        <f t="shared" si="12"/>
        <v>0</v>
      </c>
    </row>
    <row r="5" spans="1:35" ht="13.5">
      <c r="A5" s="7" t="s">
        <v>12</v>
      </c>
      <c r="B5" s="7" t="s">
        <v>4</v>
      </c>
      <c r="C5" s="7">
        <v>3</v>
      </c>
      <c r="D5" s="11">
        <v>0.6066442</v>
      </c>
      <c r="E5" s="11">
        <v>1.236615</v>
      </c>
      <c r="F5" s="11">
        <v>0.09211962</v>
      </c>
      <c r="G5" s="11">
        <v>0.8515365</v>
      </c>
      <c r="H5" s="14">
        <v>0.02263065</v>
      </c>
      <c r="I5" s="11">
        <v>33.6792</v>
      </c>
      <c r="J5" s="11">
        <v>-55.3585</v>
      </c>
      <c r="K5" s="11">
        <v>-54.1585</v>
      </c>
      <c r="L5" s="11">
        <v>0.02586938</v>
      </c>
      <c r="M5" s="11">
        <v>0.1608396</v>
      </c>
      <c r="N5" s="11">
        <v>0.952585</v>
      </c>
      <c r="O5" s="9">
        <f t="shared" si="0"/>
        <v>5.371400000000001</v>
      </c>
      <c r="P5" s="10">
        <f t="shared" si="1"/>
        <v>0.0681734558708139</v>
      </c>
      <c r="Q5" s="10">
        <f t="shared" si="2"/>
        <v>0.046859155399729305</v>
      </c>
      <c r="R5" s="11">
        <f aca="true" t="shared" si="13" ref="R5:R29">Q5+R4</f>
        <v>0.9796250276834647</v>
      </c>
      <c r="S5" s="7">
        <f t="shared" si="3"/>
        <v>14.66846571332634</v>
      </c>
      <c r="T5" s="7">
        <f t="shared" si="4"/>
        <v>0.039902281182041595</v>
      </c>
      <c r="U5" s="12">
        <f t="shared" si="5"/>
        <v>0.0012066166692690384</v>
      </c>
      <c r="V5" s="7">
        <v>1</v>
      </c>
      <c r="W5" s="7">
        <v>0</v>
      </c>
      <c r="X5" s="7">
        <v>0</v>
      </c>
      <c r="Y5" s="7">
        <v>1</v>
      </c>
      <c r="Z5" s="7">
        <v>1</v>
      </c>
      <c r="AA5" s="7">
        <v>0</v>
      </c>
      <c r="AB5" s="7">
        <v>0</v>
      </c>
      <c r="AC5" s="8">
        <f t="shared" si="6"/>
        <v>0.046859155399729305</v>
      </c>
      <c r="AD5" s="8">
        <f t="shared" si="7"/>
        <v>0</v>
      </c>
      <c r="AE5" s="8">
        <f t="shared" si="8"/>
        <v>0</v>
      </c>
      <c r="AF5" s="8">
        <f t="shared" si="9"/>
        <v>0.046859155399729305</v>
      </c>
      <c r="AG5" s="8">
        <f t="shared" si="10"/>
        <v>0.046859155399729305</v>
      </c>
      <c r="AH5" s="8">
        <f t="shared" si="11"/>
        <v>0</v>
      </c>
      <c r="AI5" s="8">
        <f t="shared" si="12"/>
        <v>0</v>
      </c>
    </row>
    <row r="6" spans="1:35" ht="13.5">
      <c r="A6" s="7" t="s">
        <v>11</v>
      </c>
      <c r="B6" s="7" t="s">
        <v>4</v>
      </c>
      <c r="C6" s="7">
        <v>2</v>
      </c>
      <c r="D6" s="11">
        <v>0.705542</v>
      </c>
      <c r="E6" s="11">
        <v>1.300521</v>
      </c>
      <c r="F6" s="11">
        <v>0.1038913</v>
      </c>
      <c r="G6" s="11">
        <v>0.843133</v>
      </c>
      <c r="H6" s="14">
        <v>0.02408985</v>
      </c>
      <c r="I6" s="11">
        <v>30.3822</v>
      </c>
      <c r="J6" s="11">
        <v>-50.7643</v>
      </c>
      <c r="K6" s="11">
        <v>-49.9192</v>
      </c>
      <c r="L6" s="11">
        <v>0.02776167</v>
      </c>
      <c r="M6" s="11">
        <v>0.1666184</v>
      </c>
      <c r="N6" s="11">
        <v>0.944169</v>
      </c>
      <c r="O6" s="9">
        <f t="shared" si="0"/>
        <v>9.610700000000001</v>
      </c>
      <c r="P6" s="10">
        <f t="shared" si="1"/>
        <v>0.00818583547051847</v>
      </c>
      <c r="Q6" s="10">
        <f t="shared" si="2"/>
        <v>0.00562654968110335</v>
      </c>
      <c r="R6" s="11">
        <f t="shared" si="13"/>
        <v>0.985251577364568</v>
      </c>
      <c r="S6" s="7">
        <f t="shared" si="3"/>
        <v>122.16224032373113</v>
      </c>
      <c r="T6" s="7">
        <f t="shared" si="4"/>
        <v>0.004743929712277711</v>
      </c>
      <c r="U6" s="12">
        <f t="shared" si="5"/>
        <v>0.00013729046819839245</v>
      </c>
      <c r="V6" s="7">
        <v>1</v>
      </c>
      <c r="W6" s="7">
        <v>0</v>
      </c>
      <c r="X6" s="7">
        <v>0</v>
      </c>
      <c r="Y6" s="7">
        <v>0</v>
      </c>
      <c r="Z6" s="7">
        <v>1</v>
      </c>
      <c r="AA6" s="7">
        <v>0</v>
      </c>
      <c r="AB6" s="7">
        <v>0</v>
      </c>
      <c r="AC6" s="8">
        <f t="shared" si="6"/>
        <v>0.00562654968110335</v>
      </c>
      <c r="AD6" s="8">
        <f t="shared" si="7"/>
        <v>0</v>
      </c>
      <c r="AE6" s="8">
        <f t="shared" si="8"/>
        <v>0</v>
      </c>
      <c r="AF6" s="8">
        <f t="shared" si="9"/>
        <v>0</v>
      </c>
      <c r="AG6" s="8">
        <f t="shared" si="10"/>
        <v>0.00562654968110335</v>
      </c>
      <c r="AH6" s="8">
        <f t="shared" si="11"/>
        <v>0</v>
      </c>
      <c r="AI6" s="8">
        <f t="shared" si="12"/>
        <v>0</v>
      </c>
    </row>
    <row r="7" spans="1:35" ht="13.5">
      <c r="A7" s="7" t="s">
        <v>13</v>
      </c>
      <c r="B7" s="7" t="s">
        <v>5</v>
      </c>
      <c r="C7" s="7">
        <v>4</v>
      </c>
      <c r="E7" s="11">
        <v>1.266969</v>
      </c>
      <c r="F7" s="11">
        <v>0.155184</v>
      </c>
      <c r="G7" s="11">
        <v>0.8425343</v>
      </c>
      <c r="H7" s="14">
        <v>0.02583686</v>
      </c>
      <c r="I7" s="11">
        <v>31.1796</v>
      </c>
      <c r="J7" s="11">
        <v>-50.3592</v>
      </c>
      <c r="K7" s="11">
        <v>-49.1592</v>
      </c>
      <c r="L7" s="11">
        <v>0.02785905</v>
      </c>
      <c r="M7" s="11">
        <v>0.1669103</v>
      </c>
      <c r="N7" s="11">
        <v>0.942098</v>
      </c>
      <c r="O7" s="9">
        <f t="shared" si="0"/>
        <v>10.3707</v>
      </c>
      <c r="P7" s="10">
        <f t="shared" si="1"/>
        <v>0.005597976980449255</v>
      </c>
      <c r="Q7" s="10">
        <f t="shared" si="2"/>
        <v>0.0038477801939226725</v>
      </c>
      <c r="R7" s="11">
        <f t="shared" si="13"/>
        <v>0.9890993575584907</v>
      </c>
      <c r="S7" s="7">
        <f t="shared" si="3"/>
        <v>178.63596143615206</v>
      </c>
      <c r="T7" s="7">
        <f t="shared" si="4"/>
        <v>0.003241886792240503</v>
      </c>
      <c r="U7" s="12">
        <f t="shared" si="5"/>
        <v>0.00010021357400152674</v>
      </c>
      <c r="V7" s="7">
        <v>1</v>
      </c>
      <c r="W7" s="7">
        <v>0</v>
      </c>
      <c r="X7" s="7">
        <v>0</v>
      </c>
      <c r="Y7" s="7">
        <v>1</v>
      </c>
      <c r="Z7" s="7">
        <v>1</v>
      </c>
      <c r="AA7" s="7">
        <v>1</v>
      </c>
      <c r="AB7" s="7">
        <v>0</v>
      </c>
      <c r="AC7" s="8">
        <f t="shared" si="6"/>
        <v>0.0038477801939226725</v>
      </c>
      <c r="AD7" s="8">
        <f t="shared" si="7"/>
        <v>0</v>
      </c>
      <c r="AE7" s="8">
        <f t="shared" si="8"/>
        <v>0</v>
      </c>
      <c r="AF7" s="8">
        <f t="shared" si="9"/>
        <v>0.0038477801939226725</v>
      </c>
      <c r="AG7" s="8">
        <f t="shared" si="10"/>
        <v>0.0038477801939226725</v>
      </c>
      <c r="AH7" s="8">
        <f t="shared" si="11"/>
        <v>0.0038477801939226725</v>
      </c>
      <c r="AI7" s="8">
        <f t="shared" si="12"/>
        <v>0</v>
      </c>
    </row>
    <row r="8" spans="1:35" ht="13.5">
      <c r="A8" s="7" t="s">
        <v>10</v>
      </c>
      <c r="B8" s="7" t="s">
        <v>4</v>
      </c>
      <c r="C8" s="7">
        <v>7</v>
      </c>
      <c r="D8" s="11">
        <v>0.7119509</v>
      </c>
      <c r="E8" s="11">
        <v>1.053824</v>
      </c>
      <c r="F8" s="11">
        <v>0.2522612</v>
      </c>
      <c r="G8" s="11">
        <v>0.8470942</v>
      </c>
      <c r="H8" s="14">
        <v>0.02581376</v>
      </c>
      <c r="I8" s="11">
        <v>35.8873</v>
      </c>
      <c r="J8" s="11">
        <v>-51.7747</v>
      </c>
      <c r="K8" s="11">
        <v>-48.4413</v>
      </c>
      <c r="L8" s="11">
        <v>0.02598262</v>
      </c>
      <c r="M8" s="11">
        <v>0.1611912</v>
      </c>
      <c r="N8" s="11">
        <v>0.951089</v>
      </c>
      <c r="O8" s="9">
        <f t="shared" si="0"/>
        <v>11.0886</v>
      </c>
      <c r="P8" s="10">
        <f t="shared" si="1"/>
        <v>0.003909679021666355</v>
      </c>
      <c r="Q8" s="10">
        <f t="shared" si="2"/>
        <v>0.0026873253599830763</v>
      </c>
      <c r="R8" s="11">
        <f t="shared" si="13"/>
        <v>0.9917866829184737</v>
      </c>
      <c r="S8" s="7">
        <f t="shared" si="3"/>
        <v>255.775472732743</v>
      </c>
      <c r="T8" s="7">
        <f t="shared" si="4"/>
        <v>0.002276417725954576</v>
      </c>
      <c r="U8" s="12">
        <f t="shared" si="5"/>
        <v>7.250054749988918E-05</v>
      </c>
      <c r="V8" s="7">
        <v>1</v>
      </c>
      <c r="W8" s="7">
        <v>0</v>
      </c>
      <c r="X8" s="7">
        <v>1</v>
      </c>
      <c r="Y8" s="7">
        <v>1</v>
      </c>
      <c r="Z8" s="7">
        <v>1</v>
      </c>
      <c r="AA8" s="7">
        <v>0</v>
      </c>
      <c r="AB8" s="7">
        <v>0</v>
      </c>
      <c r="AC8" s="8">
        <f t="shared" si="6"/>
        <v>0.0026873253599830763</v>
      </c>
      <c r="AD8" s="8">
        <f t="shared" si="7"/>
        <v>0</v>
      </c>
      <c r="AE8" s="8">
        <f t="shared" si="8"/>
        <v>0.0026873253599830763</v>
      </c>
      <c r="AF8" s="8">
        <f t="shared" si="9"/>
        <v>0.0026873253599830763</v>
      </c>
      <c r="AG8" s="8">
        <f t="shared" si="10"/>
        <v>0.0026873253599830763</v>
      </c>
      <c r="AH8" s="8">
        <f t="shared" si="11"/>
        <v>0</v>
      </c>
      <c r="AI8" s="8">
        <f t="shared" si="12"/>
        <v>0</v>
      </c>
    </row>
    <row r="9" spans="1:35" ht="13.5">
      <c r="A9" s="7" t="s">
        <v>26</v>
      </c>
      <c r="B9" s="7" t="s">
        <v>5</v>
      </c>
      <c r="C9" s="7">
        <v>5</v>
      </c>
      <c r="E9" s="11">
        <v>1.231171</v>
      </c>
      <c r="F9" s="11">
        <v>0.1590573</v>
      </c>
      <c r="G9" s="11">
        <v>0.8506409</v>
      </c>
      <c r="H9" s="11">
        <v>0.0270238</v>
      </c>
      <c r="I9" s="11">
        <v>31.74</v>
      </c>
      <c r="J9" s="11">
        <v>-49.4801</v>
      </c>
      <c r="K9" s="11">
        <v>-47.8569</v>
      </c>
      <c r="L9" s="11">
        <v>0.02784316</v>
      </c>
      <c r="M9" s="11">
        <v>0.1668627</v>
      </c>
      <c r="N9" s="11">
        <v>0.942935</v>
      </c>
      <c r="O9" s="9">
        <f t="shared" si="0"/>
        <v>11.672999999999995</v>
      </c>
      <c r="P9" s="10">
        <f t="shared" si="1"/>
        <v>0.0029190414124683236</v>
      </c>
      <c r="Q9" s="10">
        <f t="shared" si="2"/>
        <v>0.002006408702887215</v>
      </c>
      <c r="R9" s="11">
        <f t="shared" si="13"/>
        <v>0.993793091621361</v>
      </c>
      <c r="S9" s="7">
        <f t="shared" si="3"/>
        <v>342.57821616665797</v>
      </c>
      <c r="T9" s="7">
        <f t="shared" si="4"/>
        <v>0.001706733304791813</v>
      </c>
      <c r="U9" s="12">
        <f t="shared" si="5"/>
        <v>5.883920747625158E-05</v>
      </c>
      <c r="V9" s="7">
        <v>1</v>
      </c>
      <c r="W9" s="7">
        <v>1</v>
      </c>
      <c r="X9" s="7">
        <v>0</v>
      </c>
      <c r="Y9" s="7">
        <v>1</v>
      </c>
      <c r="Z9" s="7">
        <v>1</v>
      </c>
      <c r="AA9" s="7">
        <v>1</v>
      </c>
      <c r="AB9" s="7">
        <v>0</v>
      </c>
      <c r="AC9" s="8">
        <f t="shared" si="6"/>
        <v>0.002006408702887215</v>
      </c>
      <c r="AD9" s="8">
        <f t="shared" si="7"/>
        <v>0.002006408702887215</v>
      </c>
      <c r="AE9" s="8">
        <f t="shared" si="8"/>
        <v>0</v>
      </c>
      <c r="AF9" s="8">
        <f t="shared" si="9"/>
        <v>0.002006408702887215</v>
      </c>
      <c r="AG9" s="8">
        <f t="shared" si="10"/>
        <v>0.002006408702887215</v>
      </c>
      <c r="AH9" s="8">
        <f t="shared" si="11"/>
        <v>0.002006408702887215</v>
      </c>
      <c r="AI9" s="8">
        <f t="shared" si="12"/>
        <v>0</v>
      </c>
    </row>
    <row r="10" spans="1:35" ht="13.5">
      <c r="A10" s="7" t="s">
        <v>12</v>
      </c>
      <c r="B10" s="7" t="s">
        <v>5</v>
      </c>
      <c r="C10" s="7">
        <v>3</v>
      </c>
      <c r="E10" s="11">
        <v>1.245373</v>
      </c>
      <c r="F10" s="11">
        <v>0.157467</v>
      </c>
      <c r="G10" s="11">
        <v>0.8533516</v>
      </c>
      <c r="H10" s="14">
        <v>0.02563541</v>
      </c>
      <c r="I10" s="11">
        <v>29.3148</v>
      </c>
      <c r="J10" s="11">
        <v>-48.6295</v>
      </c>
      <c r="K10" s="11">
        <v>-47.7844</v>
      </c>
      <c r="L10" s="11">
        <v>0.02884111</v>
      </c>
      <c r="M10" s="11">
        <v>0.1698267</v>
      </c>
      <c r="N10" s="11">
        <v>0.939224</v>
      </c>
      <c r="O10" s="9">
        <f t="shared" si="0"/>
        <v>11.7455</v>
      </c>
      <c r="P10" s="10">
        <f t="shared" si="1"/>
        <v>0.002815121096558821</v>
      </c>
      <c r="Q10" s="10">
        <f t="shared" si="2"/>
        <v>0.0019349788748083791</v>
      </c>
      <c r="R10" s="11">
        <f t="shared" si="13"/>
        <v>0.9957280704961694</v>
      </c>
      <c r="S10" s="7">
        <f t="shared" si="3"/>
        <v>355.2245056961816</v>
      </c>
      <c r="T10" s="7">
        <f t="shared" si="4"/>
        <v>0.00165121731878393</v>
      </c>
      <c r="U10" s="12">
        <f t="shared" si="5"/>
        <v>5.6611707499583466E-05</v>
      </c>
      <c r="V10" s="7">
        <v>1</v>
      </c>
      <c r="W10" s="7">
        <v>0</v>
      </c>
      <c r="X10" s="7">
        <v>0</v>
      </c>
      <c r="Y10" s="7">
        <v>1</v>
      </c>
      <c r="Z10" s="7">
        <v>1</v>
      </c>
      <c r="AA10" s="7">
        <v>0</v>
      </c>
      <c r="AB10" s="7">
        <v>0</v>
      </c>
      <c r="AC10" s="8">
        <f t="shared" si="6"/>
        <v>0.0019349788748083791</v>
      </c>
      <c r="AD10" s="8">
        <f t="shared" si="7"/>
        <v>0</v>
      </c>
      <c r="AE10" s="8">
        <f t="shared" si="8"/>
        <v>0</v>
      </c>
      <c r="AF10" s="8">
        <f t="shared" si="9"/>
        <v>0.0019349788748083791</v>
      </c>
      <c r="AG10" s="8">
        <f t="shared" si="10"/>
        <v>0.0019349788748083791</v>
      </c>
      <c r="AH10" s="8">
        <f t="shared" si="11"/>
        <v>0</v>
      </c>
      <c r="AI10" s="8">
        <f t="shared" si="12"/>
        <v>0</v>
      </c>
    </row>
    <row r="11" spans="1:35" ht="13.5">
      <c r="A11" s="7" t="s">
        <v>11</v>
      </c>
      <c r="B11" s="7" t="s">
        <v>5</v>
      </c>
      <c r="C11" s="7">
        <v>2</v>
      </c>
      <c r="E11" s="11">
        <v>1.311195</v>
      </c>
      <c r="F11" s="11">
        <v>0.1539876</v>
      </c>
      <c r="G11" s="11">
        <v>0.8474066</v>
      </c>
      <c r="H11" s="14">
        <v>0.02566527</v>
      </c>
      <c r="I11" s="11">
        <v>27.923</v>
      </c>
      <c r="J11" s="11">
        <v>-47.846</v>
      </c>
      <c r="K11" s="11">
        <v>-47.2904</v>
      </c>
      <c r="L11" s="11">
        <v>0.0294987</v>
      </c>
      <c r="M11" s="11">
        <v>0.1717519</v>
      </c>
      <c r="N11" s="11">
        <v>0.936987</v>
      </c>
      <c r="O11" s="9">
        <f t="shared" si="0"/>
        <v>12.2395</v>
      </c>
      <c r="P11" s="10">
        <f t="shared" si="1"/>
        <v>0.002199005645740767</v>
      </c>
      <c r="Q11" s="10">
        <f t="shared" si="2"/>
        <v>0.0015114907402363799</v>
      </c>
      <c r="R11" s="11">
        <f t="shared" si="13"/>
        <v>0.9972395612364058</v>
      </c>
      <c r="S11" s="7">
        <f t="shared" si="3"/>
        <v>454.75099253923725</v>
      </c>
      <c r="T11" s="7">
        <f t="shared" si="4"/>
        <v>0.001280847229115194</v>
      </c>
      <c r="U11" s="12">
        <f t="shared" si="5"/>
        <v>4.0703847584788704E-05</v>
      </c>
      <c r="V11" s="7">
        <v>1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8">
        <f t="shared" si="6"/>
        <v>0.0015114907402363799</v>
      </c>
      <c r="AD11" s="8">
        <f t="shared" si="7"/>
        <v>0</v>
      </c>
      <c r="AE11" s="8">
        <f t="shared" si="8"/>
        <v>0</v>
      </c>
      <c r="AF11" s="8">
        <f t="shared" si="9"/>
        <v>0</v>
      </c>
      <c r="AG11" s="8">
        <f t="shared" si="10"/>
        <v>0.0015114907402363799</v>
      </c>
      <c r="AH11" s="8">
        <f t="shared" si="11"/>
        <v>0</v>
      </c>
      <c r="AI11" s="8">
        <f t="shared" si="12"/>
        <v>0</v>
      </c>
    </row>
    <row r="12" spans="1:35" ht="13.5">
      <c r="A12" s="7" t="s">
        <v>9</v>
      </c>
      <c r="B12" s="7" t="s">
        <v>4</v>
      </c>
      <c r="C12" s="7">
        <v>6</v>
      </c>
      <c r="D12" s="11">
        <v>0.8095436</v>
      </c>
      <c r="E12" s="11">
        <v>1.108076</v>
      </c>
      <c r="F12" s="11">
        <v>0.272714</v>
      </c>
      <c r="G12" s="11">
        <v>0.8377906</v>
      </c>
      <c r="H12" s="14">
        <v>0.02670804</v>
      </c>
      <c r="I12" s="11">
        <v>33.5224</v>
      </c>
      <c r="J12" s="11">
        <v>-49.0448</v>
      </c>
      <c r="K12" s="11">
        <v>-46.3582</v>
      </c>
      <c r="L12" s="11">
        <v>0.02707675</v>
      </c>
      <c r="M12" s="11">
        <v>0.1645502</v>
      </c>
      <c r="N12" s="11">
        <v>0.946081</v>
      </c>
      <c r="O12" s="9">
        <f t="shared" si="0"/>
        <v>13.171700000000001</v>
      </c>
      <c r="P12" s="10">
        <f t="shared" si="1"/>
        <v>0.00137975407805675</v>
      </c>
      <c r="Q12" s="10">
        <f t="shared" si="2"/>
        <v>0.0009483766068657068</v>
      </c>
      <c r="R12" s="11">
        <f t="shared" si="13"/>
        <v>0.9981879378432715</v>
      </c>
      <c r="S12" s="7">
        <f t="shared" si="3"/>
        <v>724.7668377312594</v>
      </c>
      <c r="T12" s="7">
        <f t="shared" si="4"/>
        <v>0.0007945410064919846</v>
      </c>
      <c r="U12" s="12">
        <f t="shared" si="5"/>
        <v>2.536717013869277E-05</v>
      </c>
      <c r="V12" s="7">
        <v>1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8">
        <f t="shared" si="6"/>
        <v>0.0009483766068657068</v>
      </c>
      <c r="AD12" s="8">
        <f t="shared" si="7"/>
        <v>0</v>
      </c>
      <c r="AE12" s="8">
        <f t="shared" si="8"/>
        <v>0.0009483766068657068</v>
      </c>
      <c r="AF12" s="8">
        <f t="shared" si="9"/>
        <v>0</v>
      </c>
      <c r="AG12" s="8">
        <f t="shared" si="10"/>
        <v>0.0009483766068657068</v>
      </c>
      <c r="AH12" s="8">
        <f t="shared" si="11"/>
        <v>0</v>
      </c>
      <c r="AI12" s="8">
        <f t="shared" si="12"/>
        <v>0</v>
      </c>
    </row>
    <row r="13" spans="1:35" ht="13.5">
      <c r="A13" s="7" t="s">
        <v>9</v>
      </c>
      <c r="B13" s="7" t="s">
        <v>5</v>
      </c>
      <c r="C13" s="7">
        <v>6</v>
      </c>
      <c r="E13" s="11">
        <v>1.128267</v>
      </c>
      <c r="F13" s="11">
        <v>0.3158185</v>
      </c>
      <c r="G13" s="11">
        <v>0.8361194</v>
      </c>
      <c r="H13" s="14">
        <v>0.0275305</v>
      </c>
      <c r="I13" s="11">
        <v>32.115</v>
      </c>
      <c r="J13" s="11">
        <v>-48.2301</v>
      </c>
      <c r="K13" s="11">
        <v>-46.1124</v>
      </c>
      <c r="L13" s="11">
        <v>0.02796717</v>
      </c>
      <c r="M13" s="11">
        <v>0.1672339</v>
      </c>
      <c r="N13" s="11">
        <v>0.943488</v>
      </c>
      <c r="O13" s="9">
        <f t="shared" si="0"/>
        <v>13.417499999999997</v>
      </c>
      <c r="P13" s="10">
        <f t="shared" si="1"/>
        <v>0.0012201884072356782</v>
      </c>
      <c r="Q13" s="10">
        <f t="shared" si="2"/>
        <v>0.0008386988375644777</v>
      </c>
      <c r="R13" s="11">
        <f t="shared" si="13"/>
        <v>0.999026636680836</v>
      </c>
      <c r="S13" s="7">
        <f t="shared" si="3"/>
        <v>819.5455669550964</v>
      </c>
      <c r="T13" s="7">
        <f t="shared" si="4"/>
        <v>0.0007012523688451085</v>
      </c>
      <c r="U13" s="12">
        <f t="shared" si="5"/>
        <v>2.323879372595724E-05</v>
      </c>
      <c r="V13" s="7">
        <v>1</v>
      </c>
      <c r="W13" s="7">
        <v>0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8">
        <f t="shared" si="6"/>
        <v>0.0008386988375644777</v>
      </c>
      <c r="AD13" s="8">
        <f t="shared" si="7"/>
        <v>0</v>
      </c>
      <c r="AE13" s="8">
        <f t="shared" si="8"/>
        <v>0.0008386988375644777</v>
      </c>
      <c r="AF13" s="8">
        <f t="shared" si="9"/>
        <v>0</v>
      </c>
      <c r="AG13" s="8">
        <f t="shared" si="10"/>
        <v>0.0008386988375644777</v>
      </c>
      <c r="AH13" s="8">
        <f t="shared" si="11"/>
        <v>0</v>
      </c>
      <c r="AI13" s="8">
        <f t="shared" si="12"/>
        <v>0</v>
      </c>
    </row>
    <row r="14" spans="1:35" ht="13.5">
      <c r="A14" s="7" t="s">
        <v>10</v>
      </c>
      <c r="B14" s="7" t="s">
        <v>5</v>
      </c>
      <c r="C14" s="7">
        <v>7</v>
      </c>
      <c r="E14" s="11">
        <v>1.092919</v>
      </c>
      <c r="F14" s="11">
        <v>0.3155975</v>
      </c>
      <c r="G14" s="11">
        <v>0.8410914</v>
      </c>
      <c r="H14" s="14">
        <v>0.02767958</v>
      </c>
      <c r="I14" s="11">
        <v>33.0188</v>
      </c>
      <c r="J14" s="11">
        <v>-48.0375</v>
      </c>
      <c r="K14" s="11">
        <v>-45.3509</v>
      </c>
      <c r="L14" s="11">
        <v>0.02771426</v>
      </c>
      <c r="M14" s="11">
        <v>0.166476</v>
      </c>
      <c r="N14" s="11">
        <v>0.944799</v>
      </c>
      <c r="O14" s="9">
        <f t="shared" si="0"/>
        <v>14.178999999999995</v>
      </c>
      <c r="P14" s="10">
        <f t="shared" si="1"/>
        <v>0.0008338141684815371</v>
      </c>
      <c r="Q14" s="10">
        <f t="shared" si="2"/>
        <v>0.0005731237649065649</v>
      </c>
      <c r="R14" s="11">
        <f t="shared" si="13"/>
        <v>0.9995997604457426</v>
      </c>
      <c r="S14" s="7">
        <f t="shared" si="3"/>
        <v>1199.3079966740127</v>
      </c>
      <c r="T14" s="7">
        <f t="shared" si="4"/>
        <v>0.00048204946979853354</v>
      </c>
      <c r="U14" s="12">
        <f t="shared" si="5"/>
        <v>1.5898814197646725E-05</v>
      </c>
      <c r="V14" s="7">
        <v>1</v>
      </c>
      <c r="W14" s="7">
        <v>0</v>
      </c>
      <c r="X14" s="7">
        <v>1</v>
      </c>
      <c r="Y14" s="7">
        <v>1</v>
      </c>
      <c r="Z14" s="7">
        <v>1</v>
      </c>
      <c r="AA14" s="7">
        <v>0</v>
      </c>
      <c r="AB14" s="7">
        <v>0</v>
      </c>
      <c r="AC14" s="8">
        <f t="shared" si="6"/>
        <v>0.0005731237649065649</v>
      </c>
      <c r="AD14" s="8">
        <f t="shared" si="7"/>
        <v>0</v>
      </c>
      <c r="AE14" s="8">
        <f t="shared" si="8"/>
        <v>0.0005731237649065649</v>
      </c>
      <c r="AF14" s="8">
        <f t="shared" si="9"/>
        <v>0.0005731237649065649</v>
      </c>
      <c r="AG14" s="8">
        <f t="shared" si="10"/>
        <v>0.0005731237649065649</v>
      </c>
      <c r="AH14" s="8">
        <f t="shared" si="11"/>
        <v>0</v>
      </c>
      <c r="AI14" s="8">
        <f t="shared" si="12"/>
        <v>0</v>
      </c>
    </row>
    <row r="15" spans="1:35" ht="12">
      <c r="A15" s="7" t="s">
        <v>6</v>
      </c>
      <c r="B15" s="7" t="s">
        <v>3</v>
      </c>
      <c r="C15" s="7">
        <v>1</v>
      </c>
      <c r="E15" s="11">
        <v>1.329543</v>
      </c>
      <c r="F15" s="11">
        <v>0.1599907</v>
      </c>
      <c r="G15" s="11">
        <v>0.8484931</v>
      </c>
      <c r="H15" s="14">
        <v>0.02668907</v>
      </c>
      <c r="I15" s="11">
        <v>24.3846</v>
      </c>
      <c r="J15" s="11">
        <v>-42.7692</v>
      </c>
      <c r="K15" s="11">
        <v>-42.4405</v>
      </c>
      <c r="L15" s="11">
        <v>0.03190711</v>
      </c>
      <c r="M15" s="11">
        <v>0.1786256</v>
      </c>
      <c r="N15" s="11">
        <v>0.930921</v>
      </c>
      <c r="O15" s="9">
        <f t="shared" si="0"/>
        <v>17.089399999999998</v>
      </c>
      <c r="P15" s="10">
        <f t="shared" si="1"/>
        <v>0.0001945736117354476</v>
      </c>
      <c r="Q15" s="10">
        <f t="shared" si="2"/>
        <v>0.0001337405445056996</v>
      </c>
      <c r="R15" s="11">
        <f t="shared" si="13"/>
        <v>0.9997335009902483</v>
      </c>
      <c r="S15" s="7">
        <f t="shared" si="3"/>
        <v>5139.443067745753</v>
      </c>
      <c r="T15" s="7">
        <f t="shared" si="4"/>
        <v>0.00011347792920332901</v>
      </c>
      <c r="U15" s="12">
        <f t="shared" si="5"/>
        <v>3.7773226119568688E-06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8">
        <f t="shared" si="6"/>
        <v>0.0001337405445056996</v>
      </c>
      <c r="AD15" s="8">
        <f t="shared" si="7"/>
        <v>0</v>
      </c>
      <c r="AE15" s="8">
        <f t="shared" si="8"/>
        <v>0</v>
      </c>
      <c r="AF15" s="8">
        <f t="shared" si="9"/>
        <v>0</v>
      </c>
      <c r="AG15" s="8">
        <f t="shared" si="10"/>
        <v>0</v>
      </c>
      <c r="AH15" s="8">
        <f t="shared" si="11"/>
        <v>0</v>
      </c>
      <c r="AI15" s="8">
        <f t="shared" si="12"/>
        <v>0</v>
      </c>
    </row>
    <row r="16" spans="1:35" ht="12">
      <c r="A16" s="7" t="s">
        <v>6</v>
      </c>
      <c r="B16" s="7" t="s">
        <v>4</v>
      </c>
      <c r="C16" s="7">
        <v>1</v>
      </c>
      <c r="D16" s="11">
        <v>0.813325</v>
      </c>
      <c r="E16" s="11">
        <v>1.320734</v>
      </c>
      <c r="F16" s="11">
        <v>0.1247605</v>
      </c>
      <c r="G16" s="11">
        <v>0.8469777000000001</v>
      </c>
      <c r="H16" s="14">
        <v>0.02609158</v>
      </c>
      <c r="I16" s="11">
        <v>25.4363</v>
      </c>
      <c r="J16" s="11">
        <v>-42.8725</v>
      </c>
      <c r="K16" s="11">
        <v>-42.317</v>
      </c>
      <c r="L16" s="11">
        <v>0.03110973</v>
      </c>
      <c r="M16" s="11">
        <v>0.1763795</v>
      </c>
      <c r="N16" s="11">
        <v>0.933556</v>
      </c>
      <c r="O16" s="9">
        <f t="shared" si="0"/>
        <v>17.212899999999998</v>
      </c>
      <c r="P16" s="10">
        <f t="shared" si="1"/>
        <v>0.00018292213270861785</v>
      </c>
      <c r="Q16" s="10">
        <f t="shared" si="2"/>
        <v>0.0001257318780917582</v>
      </c>
      <c r="R16" s="11">
        <f t="shared" si="13"/>
        <v>0.99985923286834</v>
      </c>
      <c r="S16" s="7">
        <f t="shared" si="3"/>
        <v>5466.8070243469665</v>
      </c>
      <c r="T16" s="7">
        <f t="shared" si="4"/>
        <v>0.00010649209692283777</v>
      </c>
      <c r="U16" s="12">
        <f t="shared" si="5"/>
        <v>3.4213328066042076E-06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8">
        <f t="shared" si="6"/>
        <v>0.0001257318780917582</v>
      </c>
      <c r="AD16" s="8">
        <f t="shared" si="7"/>
        <v>0</v>
      </c>
      <c r="AE16" s="8">
        <f t="shared" si="8"/>
        <v>0</v>
      </c>
      <c r="AF16" s="8">
        <f t="shared" si="9"/>
        <v>0</v>
      </c>
      <c r="AG16" s="8">
        <f t="shared" si="10"/>
        <v>0</v>
      </c>
      <c r="AH16" s="8">
        <f t="shared" si="11"/>
        <v>0</v>
      </c>
      <c r="AI16" s="8">
        <f t="shared" si="12"/>
        <v>0</v>
      </c>
    </row>
    <row r="17" spans="1:35" ht="12">
      <c r="A17" s="7" t="s">
        <v>8</v>
      </c>
      <c r="B17" s="7" t="s">
        <v>5</v>
      </c>
      <c r="C17" s="7">
        <v>5</v>
      </c>
      <c r="E17" s="11">
        <v>1.048561</v>
      </c>
      <c r="F17" s="11">
        <v>0.3274694</v>
      </c>
      <c r="G17" s="11">
        <v>0.8380754</v>
      </c>
      <c r="H17" s="14">
        <v>0.02866599</v>
      </c>
      <c r="I17" s="11">
        <v>28.4292</v>
      </c>
      <c r="J17" s="11">
        <v>-42.8584</v>
      </c>
      <c r="K17" s="11">
        <v>-41.2352</v>
      </c>
      <c r="L17" s="11">
        <v>0.03034353</v>
      </c>
      <c r="M17" s="11">
        <v>0.174194</v>
      </c>
      <c r="N17" s="11">
        <v>0.93781</v>
      </c>
      <c r="O17" s="9">
        <f t="shared" si="0"/>
        <v>18.2947</v>
      </c>
      <c r="P17" s="10">
        <f t="shared" si="1"/>
        <v>0.00010650165851768952</v>
      </c>
      <c r="Q17" s="10">
        <f t="shared" si="2"/>
        <v>7.320411886213121E-05</v>
      </c>
      <c r="R17" s="11">
        <f t="shared" si="13"/>
        <v>0.9999324369872021</v>
      </c>
      <c r="S17" s="7">
        <f t="shared" si="3"/>
        <v>9389.5251390278</v>
      </c>
      <c r="T17" s="7">
        <f t="shared" si="4"/>
        <v>6.135057119702817E-05</v>
      </c>
      <c r="U17" s="12">
        <f t="shared" si="5"/>
        <v>2.100235444588778E-06</v>
      </c>
      <c r="V17" s="7">
        <v>1</v>
      </c>
      <c r="W17" s="7">
        <v>0</v>
      </c>
      <c r="X17" s="7">
        <v>1</v>
      </c>
      <c r="Y17" s="7">
        <v>0</v>
      </c>
      <c r="Z17" s="7">
        <v>0</v>
      </c>
      <c r="AA17" s="7">
        <v>0</v>
      </c>
      <c r="AB17" s="7">
        <v>0</v>
      </c>
      <c r="AC17" s="8">
        <f t="shared" si="6"/>
        <v>7.320411886213121E-05</v>
      </c>
      <c r="AD17" s="8">
        <f t="shared" si="7"/>
        <v>0</v>
      </c>
      <c r="AE17" s="8">
        <f t="shared" si="8"/>
        <v>7.320411886213121E-05</v>
      </c>
      <c r="AF17" s="8">
        <f t="shared" si="9"/>
        <v>0</v>
      </c>
      <c r="AG17" s="8">
        <f t="shared" si="10"/>
        <v>0</v>
      </c>
      <c r="AH17" s="8">
        <f t="shared" si="11"/>
        <v>0</v>
      </c>
      <c r="AI17" s="8">
        <f t="shared" si="12"/>
        <v>0</v>
      </c>
    </row>
    <row r="18" spans="1:35" ht="12">
      <c r="A18" s="7" t="s">
        <v>8</v>
      </c>
      <c r="B18" s="7" t="s">
        <v>4</v>
      </c>
      <c r="C18" s="7">
        <v>5</v>
      </c>
      <c r="D18" s="11">
        <v>0.9248499</v>
      </c>
      <c r="E18" s="11">
        <v>1.04757</v>
      </c>
      <c r="F18" s="11">
        <v>0.3094799</v>
      </c>
      <c r="G18" s="11">
        <v>0.8389955</v>
      </c>
      <c r="H18" s="14">
        <v>0.02851405</v>
      </c>
      <c r="I18" s="11">
        <v>28.7867</v>
      </c>
      <c r="J18" s="11">
        <v>-41.5734</v>
      </c>
      <c r="K18" s="11">
        <v>-39.4558</v>
      </c>
      <c r="L18" s="11">
        <v>0.03012869</v>
      </c>
      <c r="M18" s="11">
        <v>0.1735762</v>
      </c>
      <c r="N18" s="11">
        <v>0.938103</v>
      </c>
      <c r="O18" s="9">
        <f t="shared" si="0"/>
        <v>20.074099999999994</v>
      </c>
      <c r="P18" s="10">
        <f t="shared" si="1"/>
        <v>4.374864137187469E-05</v>
      </c>
      <c r="Q18" s="10">
        <f t="shared" si="2"/>
        <v>3.0070712396572955E-05</v>
      </c>
      <c r="R18" s="11">
        <f t="shared" si="13"/>
        <v>0.9999625076995987</v>
      </c>
      <c r="S18" s="7">
        <f t="shared" si="3"/>
        <v>22857.852693064066</v>
      </c>
      <c r="T18" s="7">
        <f t="shared" si="4"/>
        <v>2.5229192382518924E-05</v>
      </c>
      <c r="U18" s="12">
        <f t="shared" si="5"/>
        <v>8.574724880589314E-07</v>
      </c>
      <c r="V18" s="7">
        <v>1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0</v>
      </c>
      <c r="AC18" s="8">
        <f t="shared" si="6"/>
        <v>3.0070712396572955E-05</v>
      </c>
      <c r="AD18" s="8">
        <f t="shared" si="7"/>
        <v>0</v>
      </c>
      <c r="AE18" s="8">
        <f t="shared" si="8"/>
        <v>3.0070712396572955E-05</v>
      </c>
      <c r="AF18" s="8">
        <f t="shared" si="9"/>
        <v>0</v>
      </c>
      <c r="AG18" s="8">
        <f t="shared" si="10"/>
        <v>0</v>
      </c>
      <c r="AH18" s="8">
        <f t="shared" si="11"/>
        <v>0</v>
      </c>
      <c r="AI18" s="8">
        <f t="shared" si="12"/>
        <v>0</v>
      </c>
    </row>
    <row r="19" spans="1:35" ht="12">
      <c r="A19" s="7" t="s">
        <v>13</v>
      </c>
      <c r="B19" s="7" t="s">
        <v>2</v>
      </c>
      <c r="C19" s="7">
        <v>4</v>
      </c>
      <c r="E19" s="11">
        <v>1.25527</v>
      </c>
      <c r="F19" s="11">
        <v>0.04680776</v>
      </c>
      <c r="G19" s="11">
        <v>0.8428118</v>
      </c>
      <c r="H19" s="14">
        <v>0.0150746</v>
      </c>
      <c r="I19" s="11">
        <v>25.74</v>
      </c>
      <c r="J19" s="11">
        <v>-39.48</v>
      </c>
      <c r="K19" s="11">
        <v>-38.28</v>
      </c>
      <c r="L19" s="11">
        <v>0.03208685</v>
      </c>
      <c r="M19" s="11">
        <v>0.179128</v>
      </c>
      <c r="N19" s="11">
        <v>0.98004</v>
      </c>
      <c r="O19" s="9">
        <f t="shared" si="0"/>
        <v>21.249899999999997</v>
      </c>
      <c r="P19" s="10">
        <f t="shared" si="1"/>
        <v>2.4302046331269013E-05</v>
      </c>
      <c r="Q19" s="10">
        <f t="shared" si="2"/>
        <v>1.6704058068088676E-05</v>
      </c>
      <c r="R19" s="11">
        <f t="shared" si="13"/>
        <v>0.9999792117576668</v>
      </c>
      <c r="S19" s="7">
        <f t="shared" si="3"/>
        <v>41148.798186320535</v>
      </c>
      <c r="T19" s="7">
        <f t="shared" si="4"/>
        <v>1.407837724767034E-05</v>
      </c>
      <c r="U19" s="12">
        <f t="shared" si="5"/>
        <v>2.5873272612297635E-07</v>
      </c>
      <c r="V19" s="7">
        <v>1</v>
      </c>
      <c r="W19" s="7">
        <v>0</v>
      </c>
      <c r="X19" s="7">
        <v>0</v>
      </c>
      <c r="Y19" s="7">
        <v>1</v>
      </c>
      <c r="Z19" s="7">
        <v>1</v>
      </c>
      <c r="AA19" s="7">
        <v>1</v>
      </c>
      <c r="AB19" s="7">
        <v>0</v>
      </c>
      <c r="AC19" s="8">
        <f t="shared" si="6"/>
        <v>1.6704058068088676E-05</v>
      </c>
      <c r="AD19" s="8">
        <f t="shared" si="7"/>
        <v>0</v>
      </c>
      <c r="AE19" s="8">
        <f t="shared" si="8"/>
        <v>0</v>
      </c>
      <c r="AF19" s="8">
        <f t="shared" si="9"/>
        <v>1.6704058068088676E-05</v>
      </c>
      <c r="AG19" s="8">
        <f t="shared" si="10"/>
        <v>1.6704058068088676E-05</v>
      </c>
      <c r="AH19" s="8">
        <f t="shared" si="11"/>
        <v>1.6704058068088676E-05</v>
      </c>
      <c r="AI19" s="8">
        <f t="shared" si="12"/>
        <v>0</v>
      </c>
    </row>
    <row r="20" spans="1:35" ht="12">
      <c r="A20" s="7" t="s">
        <v>10</v>
      </c>
      <c r="B20" s="7" t="s">
        <v>2</v>
      </c>
      <c r="C20" s="7">
        <v>7</v>
      </c>
      <c r="E20" s="11">
        <v>1.045782</v>
      </c>
      <c r="F20" s="11">
        <v>0.193821</v>
      </c>
      <c r="G20" s="11">
        <v>0.8487431</v>
      </c>
      <c r="H20" s="14">
        <v>0.01551353</v>
      </c>
      <c r="I20" s="11">
        <v>28.8936</v>
      </c>
      <c r="J20" s="11">
        <v>-39.7872</v>
      </c>
      <c r="K20" s="11">
        <v>-37.1006</v>
      </c>
      <c r="L20" s="11">
        <v>0.03084869</v>
      </c>
      <c r="M20" s="11">
        <v>0.175638</v>
      </c>
      <c r="N20" s="11">
        <v>0.981609</v>
      </c>
      <c r="O20" s="9">
        <f t="shared" si="0"/>
        <v>22.429299999999998</v>
      </c>
      <c r="P20" s="10">
        <f t="shared" si="1"/>
        <v>1.3475329348779982E-05</v>
      </c>
      <c r="Q20" s="10">
        <f t="shared" si="2"/>
        <v>9.262293424196858E-06</v>
      </c>
      <c r="R20" s="11">
        <f t="shared" si="13"/>
        <v>0.999988474051091</v>
      </c>
      <c r="S20" s="7">
        <f t="shared" si="3"/>
        <v>74209.68898919989</v>
      </c>
      <c r="T20" s="7">
        <f t="shared" si="4"/>
        <v>7.861307633962456E-06</v>
      </c>
      <c r="U20" s="12">
        <f t="shared" si="5"/>
        <v>1.6844916149107913E-07</v>
      </c>
      <c r="V20" s="7">
        <v>1</v>
      </c>
      <c r="W20" s="7">
        <v>0</v>
      </c>
      <c r="X20" s="7">
        <v>1</v>
      </c>
      <c r="Y20" s="7">
        <v>1</v>
      </c>
      <c r="Z20" s="7">
        <v>1</v>
      </c>
      <c r="AA20" s="7">
        <v>0</v>
      </c>
      <c r="AB20" s="7">
        <v>0</v>
      </c>
      <c r="AC20" s="8">
        <f t="shared" si="6"/>
        <v>9.262293424196858E-06</v>
      </c>
      <c r="AD20" s="8">
        <f t="shared" si="7"/>
        <v>0</v>
      </c>
      <c r="AE20" s="8">
        <f t="shared" si="8"/>
        <v>9.262293424196858E-06</v>
      </c>
      <c r="AF20" s="8">
        <f t="shared" si="9"/>
        <v>9.262293424196858E-06</v>
      </c>
      <c r="AG20" s="8">
        <f t="shared" si="10"/>
        <v>9.262293424196858E-06</v>
      </c>
      <c r="AH20" s="8">
        <f t="shared" si="11"/>
        <v>0</v>
      </c>
      <c r="AI20" s="8">
        <f t="shared" si="12"/>
        <v>0</v>
      </c>
    </row>
    <row r="21" spans="1:35" ht="12">
      <c r="A21" s="7" t="s">
        <v>26</v>
      </c>
      <c r="B21" s="7" t="s">
        <v>2</v>
      </c>
      <c r="C21" s="7">
        <v>5</v>
      </c>
      <c r="E21" s="11">
        <v>1.256317</v>
      </c>
      <c r="F21" s="11">
        <v>0.06137054</v>
      </c>
      <c r="G21" s="11">
        <v>0.8425851</v>
      </c>
      <c r="H21" s="14">
        <v>0.01740277</v>
      </c>
      <c r="I21" s="11">
        <v>25.7404</v>
      </c>
      <c r="J21" s="11">
        <v>-37.4808</v>
      </c>
      <c r="K21" s="11">
        <v>-35.8576</v>
      </c>
      <c r="L21" s="11">
        <v>0.03253845</v>
      </c>
      <c r="M21" s="11">
        <v>0.1803842</v>
      </c>
      <c r="N21" s="11">
        <v>0.98004</v>
      </c>
      <c r="O21" s="9">
        <f t="shared" si="0"/>
        <v>23.6723</v>
      </c>
      <c r="P21" s="10">
        <f t="shared" si="1"/>
        <v>7.238113151255307E-06</v>
      </c>
      <c r="Q21" s="10">
        <f t="shared" si="2"/>
        <v>4.9751309306985195E-06</v>
      </c>
      <c r="R21" s="11">
        <f t="shared" si="13"/>
        <v>0.9999934491820217</v>
      </c>
      <c r="S21" s="7">
        <f t="shared" si="3"/>
        <v>138157.5528183847</v>
      </c>
      <c r="T21" s="7">
        <f t="shared" si="4"/>
        <v>4.191971192755705E-06</v>
      </c>
      <c r="U21" s="12">
        <f t="shared" si="5"/>
        <v>8.815476612342794E-08</v>
      </c>
      <c r="V21" s="7">
        <v>1</v>
      </c>
      <c r="W21" s="7">
        <v>1</v>
      </c>
      <c r="X21" s="7">
        <v>0</v>
      </c>
      <c r="Y21" s="7">
        <v>1</v>
      </c>
      <c r="Z21" s="7">
        <v>1</v>
      </c>
      <c r="AA21" s="7">
        <v>1</v>
      </c>
      <c r="AB21" s="7">
        <v>0</v>
      </c>
      <c r="AC21" s="8">
        <f t="shared" si="6"/>
        <v>4.9751309306985195E-06</v>
      </c>
      <c r="AD21" s="8">
        <f t="shared" si="7"/>
        <v>4.9751309306985195E-06</v>
      </c>
      <c r="AE21" s="8">
        <f t="shared" si="8"/>
        <v>0</v>
      </c>
      <c r="AF21" s="8">
        <f t="shared" si="9"/>
        <v>4.9751309306985195E-06</v>
      </c>
      <c r="AG21" s="8">
        <f t="shared" si="10"/>
        <v>4.9751309306985195E-06</v>
      </c>
      <c r="AH21" s="8">
        <f t="shared" si="11"/>
        <v>4.9751309306985195E-06</v>
      </c>
      <c r="AI21" s="8">
        <f t="shared" si="12"/>
        <v>0</v>
      </c>
    </row>
    <row r="22" spans="1:35" ht="12">
      <c r="A22" s="7" t="s">
        <v>7</v>
      </c>
      <c r="B22" s="7" t="s">
        <v>4</v>
      </c>
      <c r="C22" s="7">
        <v>12</v>
      </c>
      <c r="D22" s="11">
        <v>0.9185376</v>
      </c>
      <c r="E22" s="11">
        <v>1.471088</v>
      </c>
      <c r="F22" s="11">
        <v>0.2969239</v>
      </c>
      <c r="G22" s="11">
        <v>0.8459928</v>
      </c>
      <c r="H22" s="14">
        <v>0.02981809</v>
      </c>
      <c r="I22" s="11">
        <v>36.5863</v>
      </c>
      <c r="J22" s="11">
        <v>-43.1725</v>
      </c>
      <c r="K22" s="11">
        <v>-35.3037</v>
      </c>
      <c r="L22" s="11">
        <v>0.03199867</v>
      </c>
      <c r="M22" s="11">
        <v>0.1788817</v>
      </c>
      <c r="N22" s="11">
        <v>0.940755</v>
      </c>
      <c r="O22" s="9">
        <f t="shared" si="0"/>
        <v>24.2262</v>
      </c>
      <c r="P22" s="10">
        <f t="shared" si="1"/>
        <v>5.487158575973767E-06</v>
      </c>
      <c r="Q22" s="10">
        <f t="shared" si="2"/>
        <v>3.7716089514627447E-06</v>
      </c>
      <c r="R22" s="11">
        <f t="shared" si="13"/>
        <v>0.9999972207909732</v>
      </c>
      <c r="S22" s="7">
        <f t="shared" si="3"/>
        <v>182243.68517043215</v>
      </c>
      <c r="T22" s="7">
        <f t="shared" si="4"/>
        <v>3.1907540173530314E-06</v>
      </c>
      <c r="U22" s="12">
        <f t="shared" si="5"/>
        <v>1.1530005836943425E-07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8">
        <f t="shared" si="6"/>
        <v>3.7716089514627447E-06</v>
      </c>
      <c r="AD22" s="8">
        <f t="shared" si="7"/>
        <v>0</v>
      </c>
      <c r="AE22" s="8">
        <f t="shared" si="8"/>
        <v>0</v>
      </c>
      <c r="AF22" s="8">
        <f t="shared" si="9"/>
        <v>0</v>
      </c>
      <c r="AG22" s="8">
        <f t="shared" si="10"/>
        <v>0</v>
      </c>
      <c r="AH22" s="8">
        <f t="shared" si="11"/>
        <v>0</v>
      </c>
      <c r="AI22" s="8">
        <f t="shared" si="12"/>
        <v>3.7716089514627447E-06</v>
      </c>
    </row>
    <row r="23" spans="1:35" ht="12">
      <c r="A23" s="7" t="s">
        <v>7</v>
      </c>
      <c r="B23" s="7" t="s">
        <v>2</v>
      </c>
      <c r="C23" s="7">
        <v>12</v>
      </c>
      <c r="E23" s="11">
        <v>1.547037</v>
      </c>
      <c r="F23" s="11">
        <v>0.1295479</v>
      </c>
      <c r="G23" s="11">
        <v>0.8302053</v>
      </c>
      <c r="H23" s="14">
        <v>0.02849873</v>
      </c>
      <c r="I23" s="11">
        <v>34.2124</v>
      </c>
      <c r="J23" s="11">
        <v>-40.4249</v>
      </c>
      <c r="K23" s="11">
        <v>-33.6507</v>
      </c>
      <c r="L23" s="11">
        <v>0.02896725</v>
      </c>
      <c r="M23" s="11">
        <v>0.1701977</v>
      </c>
      <c r="N23" s="11">
        <v>0.983982</v>
      </c>
      <c r="O23" s="9">
        <f t="shared" si="0"/>
        <v>25.879199999999997</v>
      </c>
      <c r="P23" s="10">
        <f t="shared" si="1"/>
        <v>2.4010606037459456E-06</v>
      </c>
      <c r="Q23" s="10">
        <f t="shared" si="2"/>
        <v>1.6503736024223923E-06</v>
      </c>
      <c r="R23" s="11">
        <f t="shared" si="13"/>
        <v>0.9999988711645756</v>
      </c>
      <c r="S23" s="7">
        <f t="shared" si="3"/>
        <v>416482.61540749064</v>
      </c>
      <c r="T23" s="7">
        <f t="shared" si="4"/>
        <v>1.370148911711163E-06</v>
      </c>
      <c r="U23" s="12">
        <f t="shared" si="5"/>
        <v>4.9346457400645016E-08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8">
        <f t="shared" si="6"/>
        <v>1.6503736024223923E-06</v>
      </c>
      <c r="AD23" s="8">
        <f t="shared" si="7"/>
        <v>0</v>
      </c>
      <c r="AE23" s="8">
        <f t="shared" si="8"/>
        <v>0</v>
      </c>
      <c r="AF23" s="8">
        <f t="shared" si="9"/>
        <v>0</v>
      </c>
      <c r="AG23" s="8">
        <f t="shared" si="10"/>
        <v>0</v>
      </c>
      <c r="AH23" s="8">
        <f t="shared" si="11"/>
        <v>0</v>
      </c>
      <c r="AI23" s="8">
        <f t="shared" si="12"/>
        <v>1.6503736024223923E-06</v>
      </c>
    </row>
    <row r="24" spans="1:35" ht="12">
      <c r="A24" s="7" t="s">
        <v>12</v>
      </c>
      <c r="B24" s="7" t="s">
        <v>2</v>
      </c>
      <c r="C24" s="7">
        <v>3</v>
      </c>
      <c r="E24" s="11">
        <v>1.233488</v>
      </c>
      <c r="F24" s="11">
        <v>0.04855252</v>
      </c>
      <c r="G24" s="11">
        <v>0.8531072</v>
      </c>
      <c r="H24" s="14">
        <v>0.01540108</v>
      </c>
      <c r="I24" s="11">
        <v>21.4065</v>
      </c>
      <c r="J24" s="11">
        <v>-32.813</v>
      </c>
      <c r="K24" s="11">
        <v>-31.9679</v>
      </c>
      <c r="L24" s="11">
        <v>0.03541768</v>
      </c>
      <c r="M24" s="11">
        <v>0.1881959</v>
      </c>
      <c r="N24" s="11">
        <v>0.977661</v>
      </c>
      <c r="O24" s="9">
        <f t="shared" si="0"/>
        <v>27.561999999999998</v>
      </c>
      <c r="P24" s="10">
        <f t="shared" si="1"/>
        <v>1.0351129570040432E-06</v>
      </c>
      <c r="Q24" s="10">
        <f t="shared" si="2"/>
        <v>7.114868725510995E-07</v>
      </c>
      <c r="R24" s="11">
        <f t="shared" si="13"/>
        <v>0.9999995826514482</v>
      </c>
      <c r="S24" s="7">
        <f t="shared" si="3"/>
        <v>966078.1398141594</v>
      </c>
      <c r="T24" s="7">
        <f t="shared" si="4"/>
        <v>6.069745736788254E-07</v>
      </c>
      <c r="U24" s="12">
        <f t="shared" si="5"/>
        <v>1.473928540357355E-08</v>
      </c>
      <c r="V24" s="7">
        <v>1</v>
      </c>
      <c r="W24" s="7">
        <v>0</v>
      </c>
      <c r="X24" s="7">
        <v>0</v>
      </c>
      <c r="Y24" s="7">
        <v>1</v>
      </c>
      <c r="Z24" s="7">
        <v>1</v>
      </c>
      <c r="AA24" s="7">
        <v>0</v>
      </c>
      <c r="AB24" s="7">
        <v>0</v>
      </c>
      <c r="AC24" s="8">
        <f t="shared" si="6"/>
        <v>7.114868725510995E-07</v>
      </c>
      <c r="AD24" s="8">
        <f t="shared" si="7"/>
        <v>0</v>
      </c>
      <c r="AE24" s="8">
        <f t="shared" si="8"/>
        <v>0</v>
      </c>
      <c r="AF24" s="8">
        <f t="shared" si="9"/>
        <v>7.114868725510995E-07</v>
      </c>
      <c r="AG24" s="8">
        <f t="shared" si="10"/>
        <v>7.114868725510995E-07</v>
      </c>
      <c r="AH24" s="8">
        <f t="shared" si="11"/>
        <v>0</v>
      </c>
      <c r="AI24" s="8">
        <f t="shared" si="12"/>
        <v>0</v>
      </c>
    </row>
    <row r="25" spans="1:35" ht="12">
      <c r="A25" s="7" t="s">
        <v>9</v>
      </c>
      <c r="B25" s="7" t="s">
        <v>2</v>
      </c>
      <c r="C25" s="7">
        <v>6</v>
      </c>
      <c r="E25" s="11">
        <v>1.051629</v>
      </c>
      <c r="F25" s="11">
        <v>0.2041017</v>
      </c>
      <c r="G25" s="11">
        <v>0.8476364</v>
      </c>
      <c r="H25" s="14">
        <v>0.01633245</v>
      </c>
      <c r="I25" s="11">
        <v>24.3559</v>
      </c>
      <c r="J25" s="11">
        <v>-32.7119</v>
      </c>
      <c r="K25" s="11">
        <v>-30.5942</v>
      </c>
      <c r="L25" s="11">
        <v>0.03421167</v>
      </c>
      <c r="M25" s="11">
        <v>0.184964</v>
      </c>
      <c r="N25" s="11">
        <v>0.979309</v>
      </c>
      <c r="O25" s="9">
        <f t="shared" si="0"/>
        <v>28.935699999999997</v>
      </c>
      <c r="P25" s="10">
        <f t="shared" si="1"/>
        <v>5.20825908388324E-07</v>
      </c>
      <c r="Q25" s="10">
        <f t="shared" si="2"/>
        <v>3.5799068516668824E-07</v>
      </c>
      <c r="R25" s="11">
        <f t="shared" si="13"/>
        <v>0.9999999406421334</v>
      </c>
      <c r="S25" s="7">
        <f t="shared" si="3"/>
        <v>1920027.3717074906</v>
      </c>
      <c r="T25" s="7">
        <f t="shared" si="4"/>
        <v>3.03445935608225E-07</v>
      </c>
      <c r="U25" s="12">
        <f t="shared" si="5"/>
        <v>6.572294533669621E-09</v>
      </c>
      <c r="V25" s="7">
        <v>1</v>
      </c>
      <c r="W25" s="7">
        <v>0</v>
      </c>
      <c r="X25" s="7">
        <v>1</v>
      </c>
      <c r="Y25" s="7">
        <v>0</v>
      </c>
      <c r="Z25" s="7">
        <v>1</v>
      </c>
      <c r="AA25" s="7">
        <v>0</v>
      </c>
      <c r="AB25" s="7">
        <v>0</v>
      </c>
      <c r="AC25" s="8">
        <f t="shared" si="6"/>
        <v>3.5799068516668824E-07</v>
      </c>
      <c r="AD25" s="8">
        <f t="shared" si="7"/>
        <v>0</v>
      </c>
      <c r="AE25" s="8">
        <f t="shared" si="8"/>
        <v>3.5799068516668824E-07</v>
      </c>
      <c r="AF25" s="8">
        <f t="shared" si="9"/>
        <v>0</v>
      </c>
      <c r="AG25" s="8">
        <f t="shared" si="10"/>
        <v>3.5799068516668824E-07</v>
      </c>
      <c r="AH25" s="8">
        <f t="shared" si="11"/>
        <v>0</v>
      </c>
      <c r="AI25" s="8">
        <f t="shared" si="12"/>
        <v>0</v>
      </c>
    </row>
    <row r="26" spans="1:35" ht="12">
      <c r="A26" s="7" t="s">
        <v>11</v>
      </c>
      <c r="B26" s="7" t="s">
        <v>2</v>
      </c>
      <c r="C26" s="7">
        <v>2</v>
      </c>
      <c r="E26" s="11">
        <v>1.248296</v>
      </c>
      <c r="F26" s="11">
        <v>0.05037492</v>
      </c>
      <c r="G26" s="11">
        <v>0.8502933</v>
      </c>
      <c r="H26" s="14">
        <v>0.01604216</v>
      </c>
      <c r="I26" s="11">
        <v>17.5739</v>
      </c>
      <c r="J26" s="11">
        <v>-27.1477</v>
      </c>
      <c r="K26" s="11">
        <v>-26.5922</v>
      </c>
      <c r="L26" s="11">
        <v>0.03859622</v>
      </c>
      <c r="M26" s="11">
        <v>0.1964592</v>
      </c>
      <c r="N26" s="11">
        <v>0.975323</v>
      </c>
      <c r="O26" s="9">
        <f t="shared" si="0"/>
        <v>32.9377</v>
      </c>
      <c r="P26" s="10">
        <f t="shared" si="1"/>
        <v>7.041567093818729E-08</v>
      </c>
      <c r="Q26" s="10">
        <f t="shared" si="2"/>
        <v>4.8400346218642233E-08</v>
      </c>
      <c r="R26" s="11">
        <f t="shared" si="13"/>
        <v>0.9999999890424796</v>
      </c>
      <c r="S26" s="7">
        <f t="shared" si="3"/>
        <v>14201384.246950172</v>
      </c>
      <c r="T26" s="7">
        <f t="shared" si="4"/>
        <v>4.115449010739183E-08</v>
      </c>
      <c r="U26" s="12">
        <f t="shared" si="5"/>
        <v>9.425788283543281E-10</v>
      </c>
      <c r="V26" s="7">
        <v>1</v>
      </c>
      <c r="W26" s="7">
        <v>0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8">
        <f t="shared" si="6"/>
        <v>4.8400346218642233E-08</v>
      </c>
      <c r="AD26" s="8">
        <f t="shared" si="7"/>
        <v>0</v>
      </c>
      <c r="AE26" s="8">
        <f t="shared" si="8"/>
        <v>0</v>
      </c>
      <c r="AF26" s="8">
        <f t="shared" si="9"/>
        <v>0</v>
      </c>
      <c r="AG26" s="8">
        <f t="shared" si="10"/>
        <v>4.8400346218642233E-08</v>
      </c>
      <c r="AH26" s="8">
        <f t="shared" si="11"/>
        <v>0</v>
      </c>
      <c r="AI26" s="8">
        <f t="shared" si="12"/>
        <v>0</v>
      </c>
    </row>
    <row r="27" spans="1:35" ht="12">
      <c r="A27" s="7" t="s">
        <v>7</v>
      </c>
      <c r="B27" s="7" t="s">
        <v>5</v>
      </c>
      <c r="C27" s="7">
        <v>12</v>
      </c>
      <c r="E27" s="11">
        <v>1.467938</v>
      </c>
      <c r="F27" s="11">
        <v>0.3316474</v>
      </c>
      <c r="G27" s="11">
        <v>0.8469508</v>
      </c>
      <c r="H27" s="14">
        <v>0.02976938</v>
      </c>
      <c r="I27" s="11">
        <v>29.0773</v>
      </c>
      <c r="J27" s="11">
        <v>-30.1545</v>
      </c>
      <c r="K27" s="11">
        <v>-23.3803</v>
      </c>
      <c r="L27" s="11">
        <v>0.03310045</v>
      </c>
      <c r="M27" s="11">
        <v>0.1819353</v>
      </c>
      <c r="N27" s="11">
        <v>0.938848</v>
      </c>
      <c r="O27" s="9">
        <f t="shared" si="0"/>
        <v>36.1496</v>
      </c>
      <c r="P27" s="10">
        <f t="shared" si="1"/>
        <v>1.4132340690583086E-08</v>
      </c>
      <c r="Q27" s="10">
        <f t="shared" si="2"/>
        <v>9.713891427725923E-09</v>
      </c>
      <c r="R27" s="11">
        <f t="shared" si="13"/>
        <v>0.999999998756371</v>
      </c>
      <c r="S27" s="7">
        <f t="shared" si="3"/>
        <v>70759686.72806889</v>
      </c>
      <c r="T27" s="7">
        <f t="shared" si="4"/>
        <v>8.227188115825613E-09</v>
      </c>
      <c r="U27" s="12">
        <f t="shared" si="5"/>
        <v>2.986903166796121E-10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</v>
      </c>
      <c r="AC27" s="8">
        <f t="shared" si="6"/>
        <v>9.713891427725923E-09</v>
      </c>
      <c r="AD27" s="8">
        <f t="shared" si="7"/>
        <v>0</v>
      </c>
      <c r="AE27" s="8">
        <f t="shared" si="8"/>
        <v>0</v>
      </c>
      <c r="AF27" s="8">
        <f t="shared" si="9"/>
        <v>0</v>
      </c>
      <c r="AG27" s="8">
        <f t="shared" si="10"/>
        <v>0</v>
      </c>
      <c r="AH27" s="8">
        <f t="shared" si="11"/>
        <v>0</v>
      </c>
      <c r="AI27" s="8">
        <f t="shared" si="12"/>
        <v>9.713891427725923E-09</v>
      </c>
    </row>
    <row r="28" spans="1:35" ht="12">
      <c r="A28" s="7" t="s">
        <v>8</v>
      </c>
      <c r="B28" s="7" t="s">
        <v>2</v>
      </c>
      <c r="C28" s="7">
        <v>5</v>
      </c>
      <c r="E28" s="11">
        <v>1.007089</v>
      </c>
      <c r="F28" s="11">
        <v>0.2229298</v>
      </c>
      <c r="G28" s="11">
        <v>0.8560668</v>
      </c>
      <c r="H28" s="14">
        <v>0.01770785</v>
      </c>
      <c r="I28" s="11">
        <v>16.8928</v>
      </c>
      <c r="J28" s="11">
        <v>-19.7857</v>
      </c>
      <c r="K28" s="11">
        <v>-18.1625</v>
      </c>
      <c r="L28" s="11">
        <v>0.04094496</v>
      </c>
      <c r="M28" s="11">
        <v>0.2023486</v>
      </c>
      <c r="N28" s="11">
        <v>0.974883</v>
      </c>
      <c r="O28" s="9">
        <f t="shared" si="0"/>
        <v>41.367399999999996</v>
      </c>
      <c r="P28" s="10">
        <f t="shared" si="1"/>
        <v>1.0403589906894079E-09</v>
      </c>
      <c r="Q28" s="10">
        <f t="shared" si="2"/>
        <v>7.15092743847408E-10</v>
      </c>
      <c r="R28" s="11">
        <f t="shared" si="13"/>
        <v>0.9999999994714638</v>
      </c>
      <c r="S28" s="7">
        <f t="shared" si="3"/>
        <v>961206668.9954172</v>
      </c>
      <c r="T28" s="7">
        <f t="shared" si="4"/>
        <v>6.121671569286702E-10</v>
      </c>
      <c r="U28" s="12">
        <f t="shared" si="5"/>
        <v>1.7462111776750723E-11</v>
      </c>
      <c r="V28" s="7">
        <v>1</v>
      </c>
      <c r="W28" s="7">
        <v>0</v>
      </c>
      <c r="X28" s="7">
        <v>1</v>
      </c>
      <c r="Y28" s="7">
        <v>0</v>
      </c>
      <c r="Z28" s="7">
        <v>0</v>
      </c>
      <c r="AA28" s="7">
        <v>0</v>
      </c>
      <c r="AB28" s="7">
        <v>0</v>
      </c>
      <c r="AC28" s="8">
        <f t="shared" si="6"/>
        <v>7.15092743847408E-10</v>
      </c>
      <c r="AD28" s="8">
        <f t="shared" si="7"/>
        <v>0</v>
      </c>
      <c r="AE28" s="8">
        <f t="shared" si="8"/>
        <v>7.15092743847408E-10</v>
      </c>
      <c r="AF28" s="8">
        <f t="shared" si="9"/>
        <v>0</v>
      </c>
      <c r="AG28" s="8">
        <f t="shared" si="10"/>
        <v>0</v>
      </c>
      <c r="AH28" s="8">
        <f t="shared" si="11"/>
        <v>0</v>
      </c>
      <c r="AI28" s="8">
        <f t="shared" si="12"/>
        <v>0</v>
      </c>
    </row>
    <row r="29" spans="1:35" ht="12">
      <c r="A29" s="7" t="s">
        <v>6</v>
      </c>
      <c r="B29" s="7" t="s">
        <v>2</v>
      </c>
      <c r="C29" s="7">
        <v>1</v>
      </c>
      <c r="E29" s="11">
        <v>1.236009</v>
      </c>
      <c r="F29" s="11">
        <v>0.05369645</v>
      </c>
      <c r="G29" s="11">
        <v>0.857761</v>
      </c>
      <c r="H29" s="14">
        <v>0.0169836</v>
      </c>
      <c r="I29" s="11">
        <v>11.9433</v>
      </c>
      <c r="J29" s="11">
        <v>-17.8866</v>
      </c>
      <c r="K29" s="11">
        <v>-17.5579</v>
      </c>
      <c r="L29" s="11">
        <v>0.04407882</v>
      </c>
      <c r="M29" s="11">
        <v>0.2099496</v>
      </c>
      <c r="N29" s="11">
        <v>0.971437</v>
      </c>
      <c r="O29" s="9">
        <f t="shared" si="0"/>
        <v>41.971999999999994</v>
      </c>
      <c r="P29" s="10">
        <f t="shared" si="1"/>
        <v>7.689462844753482E-10</v>
      </c>
      <c r="Q29" s="10">
        <f t="shared" si="2"/>
        <v>5.28536700655962E-10</v>
      </c>
      <c r="R29" s="11">
        <f t="shared" si="13"/>
        <v>1.0000000000000004</v>
      </c>
      <c r="S29" s="7">
        <f t="shared" si="3"/>
        <v>1300480957.1091168</v>
      </c>
      <c r="T29" s="7">
        <f t="shared" si="4"/>
        <v>4.533581688913586E-10</v>
      </c>
      <c r="U29" s="12">
        <f t="shared" si="5"/>
        <v>1.3276961422116857E-11</v>
      </c>
      <c r="V29" s="7">
        <v>1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8">
        <f t="shared" si="6"/>
        <v>5.28536700655962E-10</v>
      </c>
      <c r="AD29" s="8">
        <f t="shared" si="7"/>
        <v>0</v>
      </c>
      <c r="AE29" s="8">
        <f t="shared" si="8"/>
        <v>0</v>
      </c>
      <c r="AF29" s="8">
        <f t="shared" si="9"/>
        <v>0</v>
      </c>
      <c r="AG29" s="8">
        <f t="shared" si="10"/>
        <v>0</v>
      </c>
      <c r="AH29" s="8">
        <f t="shared" si="11"/>
        <v>0</v>
      </c>
      <c r="AI29" s="8">
        <f t="shared" si="12"/>
        <v>0</v>
      </c>
    </row>
    <row r="30" spans="20:35" ht="12">
      <c r="T30" s="2">
        <f>SUM(T3:T29)</f>
        <v>0.8392519997485887</v>
      </c>
      <c r="U30" s="2">
        <f>SUM(U3:U29)</f>
        <v>0.02209151374302119</v>
      </c>
      <c r="AC30" s="3">
        <f aca="true" t="shared" si="14" ref="AC30:AI30">SUM(AC3:AC29)</f>
        <v>1.0000000000000004</v>
      </c>
      <c r="AD30" s="3">
        <f t="shared" si="14"/>
        <v>0.2474253417811932</v>
      </c>
      <c r="AE30" s="3">
        <f t="shared" si="14"/>
        <v>0.005160420399780638</v>
      </c>
      <c r="AF30" s="3">
        <f t="shared" si="14"/>
        <v>0.9907062975492682</v>
      </c>
      <c r="AG30" s="3">
        <f t="shared" si="14"/>
        <v>0.9996318198060695</v>
      </c>
      <c r="AH30" s="3">
        <f t="shared" si="14"/>
        <v>0.9386417403695441</v>
      </c>
      <c r="AI30" s="3">
        <f t="shared" si="14"/>
        <v>5.431696445312863E-06</v>
      </c>
    </row>
  </sheetData>
  <sheetProtection/>
  <printOptions/>
  <pageMargins left="1" right="1.5" top="1.5" bottom="1" header="0.5" footer="0.5"/>
  <pageSetup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Emma Kelly</cp:lastModifiedBy>
  <dcterms:created xsi:type="dcterms:W3CDTF">2012-08-28T00:42:12Z</dcterms:created>
  <dcterms:modified xsi:type="dcterms:W3CDTF">2013-11-05T10:42:51Z</dcterms:modified>
  <cp:category/>
  <cp:version/>
  <cp:contentType/>
  <cp:contentStatus/>
</cp:coreProperties>
</file>